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E17" i="1" s="1"/>
  <c r="H18" i="1"/>
  <c r="H19" i="1"/>
  <c r="H20" i="1"/>
  <c r="H22" i="1"/>
  <c r="E22" i="1" l="1"/>
  <c r="E19" i="1"/>
  <c r="E18" i="1"/>
  <c r="H25" i="1"/>
  <c r="K8" i="1"/>
  <c r="I20" i="1" l="1"/>
  <c r="I19" i="1"/>
  <c r="I22" i="1"/>
  <c r="E25" i="1"/>
  <c r="I17" i="1"/>
  <c r="I18" i="1"/>
  <c r="D11" i="1"/>
  <c r="K11" i="1"/>
  <c r="I25" i="1" l="1"/>
</calcChain>
</file>

<file path=xl/comments1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/s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/s</t>
        </r>
      </text>
    </comment>
  </commentList>
</comments>
</file>

<file path=xl/sharedStrings.xml><?xml version="1.0" encoding="utf-8"?>
<sst xmlns="http://schemas.openxmlformats.org/spreadsheetml/2006/main" count="64" uniqueCount="42">
  <si>
    <t>Large Jet inner diameter</t>
  </si>
  <si>
    <t>mm</t>
  </si>
  <si>
    <t>mm^2</t>
  </si>
  <si>
    <t>m/s</t>
  </si>
  <si>
    <t>l/s</t>
  </si>
  <si>
    <t>Wall thickness</t>
  </si>
  <si>
    <t>CO2</t>
  </si>
  <si>
    <t>N2</t>
  </si>
  <si>
    <t>Acetylene</t>
  </si>
  <si>
    <t>H2O</t>
  </si>
  <si>
    <t>(l/s)</t>
  </si>
  <si>
    <t xml:space="preserve">Pilot Flowrate </t>
  </si>
  <si>
    <t>cold</t>
  </si>
  <si>
    <t>3GP</t>
  </si>
  <si>
    <t>5GP</t>
  </si>
  <si>
    <t>Hydrogen</t>
  </si>
  <si>
    <t>Oxygen</t>
  </si>
  <si>
    <t>Moles</t>
  </si>
  <si>
    <t>X(i)</t>
  </si>
  <si>
    <t xml:space="preserve">Pilot Inner Diameter </t>
  </si>
  <si>
    <t>Pilot Annulus</t>
  </si>
  <si>
    <t>3-Gas Pilot (3GP) as well as 5-Gas pilot (5GP) are addressed here</t>
  </si>
  <si>
    <t>CO</t>
  </si>
  <si>
    <t>T(K)</t>
  </si>
  <si>
    <t>Pressure</t>
  </si>
  <si>
    <t>kPa</t>
  </si>
  <si>
    <t>Universal Gas Constant, R</t>
  </si>
  <si>
    <r>
      <t>J/mol</t>
    </r>
    <r>
      <rPr>
        <sz val="11"/>
        <color theme="1"/>
        <rFont val="Calibri"/>
        <family val="2"/>
      </rPr>
      <t>·K</t>
    </r>
  </si>
  <si>
    <t>Expts-Y(i)</t>
  </si>
  <si>
    <t>Expts Y(i)</t>
  </si>
  <si>
    <t>Pilot Condition near the exit plane for Methane as main fuel</t>
  </si>
  <si>
    <t>Pilot Velocity-3GP</t>
  </si>
  <si>
    <t>Pilot Velocity-5GP</t>
  </si>
  <si>
    <t>MassFrac</t>
  </si>
  <si>
    <t>Vol. Frac</t>
  </si>
  <si>
    <t>Products</t>
  </si>
  <si>
    <t>Reactants</t>
  </si>
  <si>
    <t>Measured</t>
  </si>
  <si>
    <t>Given as cold gas flows as well as measurements performed at Sandia just downstream of exit plane</t>
  </si>
  <si>
    <t>at x/D=1.0</t>
  </si>
  <si>
    <t>at x/D=0.5</t>
  </si>
  <si>
    <t>Partially Premixed Piloted Jet flames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</si>
</sst>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/>
    <xf numFmtId="164" fontId="0" fillId="0" borderId="0" xfId="0" applyNumberFormat="1" applyFont="1"/>
    <xf numFmtId="1" fontId="1" fillId="0" borderId="0" xfId="0" applyNumberFormat="1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ont="1" applyFill="1"/>
    <xf numFmtId="2" fontId="0" fillId="0" borderId="0" xfId="0" applyNumberFormat="1" applyFill="1"/>
    <xf numFmtId="164" fontId="1" fillId="0" borderId="0" xfId="0" applyNumberFormat="1" applyFont="1" applyFill="1"/>
    <xf numFmtId="0" fontId="0" fillId="0" borderId="0" xfId="0" applyFont="1" applyFill="1"/>
    <xf numFmtId="164" fontId="0" fillId="0" borderId="0" xfId="0" applyNumberFormat="1" applyFill="1"/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workbookViewId="0">
      <selection activeCell="C27" sqref="C27"/>
    </sheetView>
  </sheetViews>
  <sheetFormatPr defaultRowHeight="15" x14ac:dyDescent="0.25"/>
  <cols>
    <col min="11" max="11" width="9.140625" style="1"/>
    <col min="13" max="13" width="10.42578125" customWidth="1"/>
    <col min="14" max="14" width="10.28515625" customWidth="1"/>
    <col min="15" max="15" width="12" bestFit="1" customWidth="1"/>
    <col min="18" max="18" width="9.140625" style="5"/>
  </cols>
  <sheetData>
    <row r="1" spans="1:18" x14ac:dyDescent="0.25">
      <c r="A1" s="2" t="s">
        <v>41</v>
      </c>
      <c r="B1" s="2"/>
      <c r="C1" s="2"/>
    </row>
    <row r="2" spans="1:18" s="2" customFormat="1" x14ac:dyDescent="0.25">
      <c r="A2" s="2" t="s">
        <v>30</v>
      </c>
      <c r="K2" s="3"/>
    </row>
    <row r="3" spans="1:18" s="2" customFormat="1" x14ac:dyDescent="0.25">
      <c r="A3" s="2" t="s">
        <v>38</v>
      </c>
      <c r="K3" s="3"/>
    </row>
    <row r="4" spans="1:18" s="2" customFormat="1" x14ac:dyDescent="0.25">
      <c r="A4" s="2" t="s">
        <v>21</v>
      </c>
      <c r="K4" s="6"/>
    </row>
    <row r="5" spans="1:18" s="2" customFormat="1" x14ac:dyDescent="0.25">
      <c r="H5"/>
      <c r="I5"/>
      <c r="J5"/>
      <c r="K5" s="1"/>
    </row>
    <row r="6" spans="1:18" x14ac:dyDescent="0.25">
      <c r="A6" t="s">
        <v>0</v>
      </c>
      <c r="D6">
        <v>7.5</v>
      </c>
      <c r="G6" t="s">
        <v>1</v>
      </c>
      <c r="H6" t="s">
        <v>24</v>
      </c>
      <c r="K6" s="4">
        <v>101.325</v>
      </c>
      <c r="L6" t="s">
        <v>25</v>
      </c>
    </row>
    <row r="7" spans="1:18" x14ac:dyDescent="0.25">
      <c r="A7" t="s">
        <v>5</v>
      </c>
      <c r="D7">
        <v>0.25</v>
      </c>
      <c r="G7" t="s">
        <v>1</v>
      </c>
      <c r="H7" t="s">
        <v>26</v>
      </c>
      <c r="K7" s="4">
        <v>8.3140000000000001</v>
      </c>
      <c r="L7" t="s">
        <v>27</v>
      </c>
    </row>
    <row r="8" spans="1:18" x14ac:dyDescent="0.25">
      <c r="A8" t="s">
        <v>19</v>
      </c>
      <c r="D8">
        <v>18</v>
      </c>
      <c r="G8" t="s">
        <v>1</v>
      </c>
      <c r="H8" t="s">
        <v>20</v>
      </c>
      <c r="K8" s="1">
        <f>3.14156 * ((D8)^2 - (D6+2*D7)^2) /4</f>
        <v>204.20140000000001</v>
      </c>
      <c r="L8" t="s">
        <v>2</v>
      </c>
    </row>
    <row r="10" spans="1:18" x14ac:dyDescent="0.25">
      <c r="A10" t="s">
        <v>31</v>
      </c>
      <c r="C10" t="s">
        <v>12</v>
      </c>
      <c r="D10" s="8">
        <v>3</v>
      </c>
      <c r="E10" s="8"/>
      <c r="F10" s="8"/>
      <c r="G10" s="8" t="s">
        <v>3</v>
      </c>
      <c r="H10" s="8" t="s">
        <v>32</v>
      </c>
      <c r="I10" s="8"/>
      <c r="J10" s="8" t="s">
        <v>12</v>
      </c>
      <c r="K10" s="8">
        <v>3.72</v>
      </c>
      <c r="L10" s="8" t="s">
        <v>3</v>
      </c>
      <c r="M10" s="8"/>
      <c r="O10" s="8"/>
      <c r="P10" s="8"/>
      <c r="Q10" s="8"/>
      <c r="R10" s="9"/>
    </row>
    <row r="11" spans="1:18" x14ac:dyDescent="0.25">
      <c r="A11" t="s">
        <v>11</v>
      </c>
      <c r="B11" t="s">
        <v>10</v>
      </c>
      <c r="C11" t="s">
        <v>12</v>
      </c>
      <c r="D11" s="8">
        <f>(D10*$K$8/10^6)*10^3</f>
        <v>0.61260419999999993</v>
      </c>
      <c r="E11" s="8"/>
      <c r="F11" s="8"/>
      <c r="G11" s="8" t="s">
        <v>4</v>
      </c>
      <c r="H11" s="8" t="s">
        <v>11</v>
      </c>
      <c r="I11" s="8" t="s">
        <v>10</v>
      </c>
      <c r="J11" s="8" t="s">
        <v>12</v>
      </c>
      <c r="K11" s="8">
        <f>(K10*$K$8/10^6)*10^3</f>
        <v>0.75962920800000011</v>
      </c>
      <c r="L11" s="8" t="s">
        <v>4</v>
      </c>
      <c r="M11" s="8"/>
      <c r="O11" s="8"/>
      <c r="P11" s="8"/>
      <c r="Q11" s="8"/>
      <c r="R11" s="9"/>
    </row>
    <row r="12" spans="1:18" x14ac:dyDescent="0.25">
      <c r="D12" s="8"/>
      <c r="E12" s="8"/>
      <c r="F12" s="8"/>
      <c r="G12" s="8"/>
      <c r="H12" s="8"/>
      <c r="I12" s="8"/>
      <c r="J12" s="8"/>
      <c r="K12" s="10"/>
      <c r="L12" s="8"/>
      <c r="M12" s="8"/>
      <c r="N12" s="8"/>
      <c r="O12" s="8"/>
      <c r="P12" s="8"/>
      <c r="Q12" s="8"/>
      <c r="R12" s="9"/>
    </row>
    <row r="13" spans="1:18" x14ac:dyDescent="0.25">
      <c r="C13" s="7" t="s">
        <v>13</v>
      </c>
      <c r="D13" s="7" t="s">
        <v>13</v>
      </c>
      <c r="E13" s="11" t="s">
        <v>13</v>
      </c>
      <c r="G13" s="7" t="s">
        <v>14</v>
      </c>
      <c r="H13" s="7" t="s">
        <v>14</v>
      </c>
      <c r="I13" s="7" t="s">
        <v>14</v>
      </c>
      <c r="K13" s="11"/>
      <c r="P13" s="7"/>
      <c r="Q13" s="7"/>
      <c r="R13" s="11"/>
    </row>
    <row r="14" spans="1:18" x14ac:dyDescent="0.25">
      <c r="C14" s="8" t="s">
        <v>28</v>
      </c>
      <c r="D14" s="12" t="s">
        <v>17</v>
      </c>
      <c r="E14" s="13" t="s">
        <v>18</v>
      </c>
      <c r="G14" s="8" t="s">
        <v>29</v>
      </c>
      <c r="H14" s="12" t="s">
        <v>17</v>
      </c>
      <c r="I14" s="13" t="s">
        <v>18</v>
      </c>
      <c r="K14" s="10"/>
      <c r="P14" s="12"/>
      <c r="Q14" s="10"/>
      <c r="R14" s="10"/>
    </row>
    <row r="15" spans="1:18" x14ac:dyDescent="0.25">
      <c r="C15" s="8" t="s">
        <v>33</v>
      </c>
      <c r="D15" s="12"/>
      <c r="E15" s="13" t="s">
        <v>34</v>
      </c>
      <c r="G15" s="8" t="s">
        <v>33</v>
      </c>
      <c r="H15" s="12"/>
      <c r="I15" s="13" t="s">
        <v>34</v>
      </c>
      <c r="K15" s="10"/>
      <c r="P15" s="12"/>
      <c r="Q15" s="10"/>
      <c r="R15" s="10"/>
    </row>
    <row r="16" spans="1:18" x14ac:dyDescent="0.25">
      <c r="C16" s="8" t="s">
        <v>35</v>
      </c>
      <c r="D16" s="8" t="s">
        <v>36</v>
      </c>
      <c r="E16" s="8" t="s">
        <v>36</v>
      </c>
      <c r="G16" s="8" t="s">
        <v>35</v>
      </c>
      <c r="H16" s="8" t="s">
        <v>36</v>
      </c>
      <c r="I16" s="8" t="s">
        <v>36</v>
      </c>
      <c r="K16" s="10"/>
      <c r="P16" s="12"/>
      <c r="Q16" s="10"/>
      <c r="R16" s="10"/>
    </row>
    <row r="17" spans="1:18" x14ac:dyDescent="0.25">
      <c r="A17" t="s">
        <v>8</v>
      </c>
      <c r="C17" s="13"/>
      <c r="D17" s="8">
        <v>0.5</v>
      </c>
      <c r="E17" s="9">
        <f>D17/$D$25</f>
        <v>4.3402777777777776E-2</v>
      </c>
      <c r="G17" s="13"/>
      <c r="H17" s="10">
        <v>0.5</v>
      </c>
      <c r="I17" s="13">
        <f>H17/$H$25</f>
        <v>2.7170138900000005E-2</v>
      </c>
      <c r="K17" s="10"/>
      <c r="P17" s="7"/>
      <c r="Q17" s="7"/>
      <c r="R17" s="9"/>
    </row>
    <row r="18" spans="1:18" x14ac:dyDescent="0.25">
      <c r="A18" t="s">
        <v>15</v>
      </c>
      <c r="C18" s="13">
        <v>2E-3</v>
      </c>
      <c r="D18" s="8">
        <v>1.5</v>
      </c>
      <c r="E18" s="9">
        <f>D18/$D$25</f>
        <v>0.13020833333333334</v>
      </c>
      <c r="G18" s="13">
        <v>1.1000000000000001E-3</v>
      </c>
      <c r="H18" s="10">
        <f>$H$17/0.0271701389*0.1464409722</f>
        <v>2.6948881774027287</v>
      </c>
      <c r="I18" s="13">
        <f>H18/$H$25</f>
        <v>0.14644097219999999</v>
      </c>
      <c r="K18" s="10"/>
      <c r="P18" s="7"/>
      <c r="Q18" s="7"/>
      <c r="R18" s="9"/>
    </row>
    <row r="19" spans="1:18" x14ac:dyDescent="0.25">
      <c r="A19" t="s">
        <v>7</v>
      </c>
      <c r="C19" s="13">
        <v>0.70450000000000002</v>
      </c>
      <c r="D19" s="8">
        <v>7.52</v>
      </c>
      <c r="E19" s="9">
        <f>D19/$D$25</f>
        <v>0.65277777777777779</v>
      </c>
      <c r="G19" s="13">
        <v>0.71560000000000001</v>
      </c>
      <c r="H19" s="10">
        <f>$H$17/0.0271701389*(0.1220694444+0.6718541667*3.76/4.76)</f>
        <v>12.012779547469735</v>
      </c>
      <c r="I19" s="13">
        <f>H19/$H$25</f>
        <v>0.65277777775966384</v>
      </c>
      <c r="K19" s="10"/>
      <c r="P19" s="7"/>
      <c r="Q19" s="7"/>
      <c r="R19" s="9"/>
    </row>
    <row r="20" spans="1:18" x14ac:dyDescent="0.25">
      <c r="A20" t="s">
        <v>6</v>
      </c>
      <c r="C20" s="13">
        <v>0.10639999999999999</v>
      </c>
      <c r="D20" s="8"/>
      <c r="E20" s="9"/>
      <c r="G20" s="13">
        <v>0.1159</v>
      </c>
      <c r="H20" s="10">
        <f>$H$17/0.0271701389*0.0324652778</f>
        <v>0.59744408962149242</v>
      </c>
      <c r="I20" s="13">
        <f>H20/$H$25</f>
        <v>3.2465277799999998E-2</v>
      </c>
      <c r="K20" s="10"/>
      <c r="P20" s="7"/>
      <c r="Q20" s="7"/>
      <c r="R20" s="9"/>
    </row>
    <row r="21" spans="1:18" x14ac:dyDescent="0.25">
      <c r="A21" t="s">
        <v>9</v>
      </c>
      <c r="C21" s="13">
        <v>0.11700000000000001</v>
      </c>
      <c r="D21" s="8"/>
      <c r="E21" s="9"/>
      <c r="G21" s="13">
        <v>0.1172</v>
      </c>
      <c r="H21" s="10"/>
      <c r="I21" s="13"/>
      <c r="K21" s="10"/>
      <c r="P21" s="7"/>
      <c r="Q21" s="7"/>
      <c r="R21" s="9"/>
    </row>
    <row r="22" spans="1:18" x14ac:dyDescent="0.25">
      <c r="A22" t="s">
        <v>16</v>
      </c>
      <c r="C22" s="13">
        <v>1.9699999999999999E-2</v>
      </c>
      <c r="D22" s="8">
        <v>2</v>
      </c>
      <c r="E22" s="9">
        <f>D22/$D$25</f>
        <v>0.1736111111111111</v>
      </c>
      <c r="G22" s="13">
        <v>1.9099999999999999E-2</v>
      </c>
      <c r="H22" s="10">
        <f>H17/0.0271701389*0.6718541667/4.76</f>
        <v>2.5974440885235244</v>
      </c>
      <c r="I22" s="13">
        <f>H22/$H$25</f>
        <v>0.14114583334033612</v>
      </c>
      <c r="K22" s="10"/>
      <c r="P22" s="7"/>
      <c r="Q22" s="7"/>
      <c r="R22" s="9"/>
    </row>
    <row r="23" spans="1:18" x14ac:dyDescent="0.25">
      <c r="A23" t="s">
        <v>22</v>
      </c>
      <c r="C23" s="13">
        <v>4.3900000000000002E-2</v>
      </c>
      <c r="D23" s="8"/>
      <c r="E23" s="9"/>
      <c r="G23" s="13">
        <v>2.9000000000000001E-2</v>
      </c>
      <c r="H23" s="10"/>
      <c r="I23" s="13"/>
      <c r="K23" s="10"/>
      <c r="P23" s="7"/>
      <c r="Q23" s="7"/>
      <c r="R23" s="9"/>
    </row>
    <row r="24" spans="1:18" x14ac:dyDescent="0.25">
      <c r="A24" t="s">
        <v>23</v>
      </c>
      <c r="C24" s="8">
        <v>2417.4</v>
      </c>
      <c r="D24" s="8">
        <v>295</v>
      </c>
      <c r="E24" s="9"/>
      <c r="G24" s="8">
        <v>2081.1</v>
      </c>
      <c r="H24" s="14">
        <v>295</v>
      </c>
      <c r="I24" s="8"/>
      <c r="K24" s="10"/>
      <c r="P24" s="8"/>
      <c r="Q24" s="8"/>
      <c r="R24" s="9"/>
    </row>
    <row r="25" spans="1:18" x14ac:dyDescent="0.25">
      <c r="C25" s="8"/>
      <c r="D25" s="8">
        <f>SUM(D17:D23)</f>
        <v>11.52</v>
      </c>
      <c r="E25" s="9">
        <f>SUM(E17:E23)</f>
        <v>1</v>
      </c>
      <c r="G25" s="8"/>
      <c r="H25" s="10">
        <f>SUM(H17:H23)</f>
        <v>18.402555903017483</v>
      </c>
      <c r="I25" s="8">
        <f>SUM(I17:I23)</f>
        <v>0.99999999999999989</v>
      </c>
      <c r="K25" s="9"/>
      <c r="P25" s="8"/>
      <c r="Q25" s="13"/>
      <c r="R25" s="9"/>
    </row>
    <row r="26" spans="1:18" x14ac:dyDescent="0.25">
      <c r="C26" t="s">
        <v>37</v>
      </c>
      <c r="G26" t="s">
        <v>37</v>
      </c>
      <c r="H26" s="4"/>
      <c r="I26" s="2"/>
      <c r="R26"/>
    </row>
    <row r="27" spans="1:18" x14ac:dyDescent="0.25">
      <c r="C27" t="s">
        <v>40</v>
      </c>
      <c r="G27" t="s">
        <v>39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2015-05-21T06:51:00Z</dcterms:modified>
</cp:coreProperties>
</file>